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6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<sst xmlns="http://schemas.openxmlformats.org/spreadsheetml/2006/main" count="50" uniqueCount="46">
  <si>
    <t>Rheinische Kliniken Düren</t>
  </si>
  <si>
    <t>Pauschale Fördermittel nach § 25 KHG NW</t>
  </si>
  <si>
    <t>Forensik:</t>
  </si>
  <si>
    <t>KHG - Bereich:</t>
  </si>
  <si>
    <t>RP Köln</t>
  </si>
  <si>
    <t>MAGS</t>
  </si>
  <si>
    <t>Pauschale Fördermittel analog der KHG-Regelung nach § 25 KHG NW</t>
  </si>
  <si>
    <t>LVR</t>
  </si>
  <si>
    <t>Investitionspauschale</t>
  </si>
  <si>
    <t>1.</t>
  </si>
  <si>
    <t>Zugewiesene Pauschalbeträge</t>
  </si>
  <si>
    <t>1.1</t>
  </si>
  <si>
    <t>1.2</t>
  </si>
  <si>
    <t>1.3</t>
  </si>
  <si>
    <t>2.</t>
  </si>
  <si>
    <t>Vorgesehene Verwendung 2007</t>
  </si>
  <si>
    <t>2.1</t>
  </si>
  <si>
    <t>2.2</t>
  </si>
  <si>
    <t>Investitionskostenanteile der Zentralwäscherei</t>
  </si>
  <si>
    <t>Gesamt zugewiesene Pauschalbeträge</t>
  </si>
  <si>
    <t>Nicht aktivierungspflichtige Maßnahmen</t>
  </si>
  <si>
    <t>Gesamt nicht aktivierungspflichtige Investitionskosten</t>
  </si>
  <si>
    <t>2.1.1</t>
  </si>
  <si>
    <t>2.1.2</t>
  </si>
  <si>
    <t>Aktivierungspflichtige Maßnahmen</t>
  </si>
  <si>
    <t>2.2.1</t>
  </si>
  <si>
    <t>2.2.2</t>
  </si>
  <si>
    <t>2.2.3</t>
  </si>
  <si>
    <t>Einrichtung und Ausstattung Wirtschaftsbereiche</t>
  </si>
  <si>
    <t>Einrichtung und Ausstattung der Stationen</t>
  </si>
  <si>
    <t>2.2.4</t>
  </si>
  <si>
    <t>Einrichtung und Ausstattung Techn. Bereiche</t>
  </si>
  <si>
    <t xml:space="preserve">Einrichtung und Ausstattung Medizinische Bereiche </t>
  </si>
  <si>
    <t>2.2.5</t>
  </si>
  <si>
    <t>Einrichtung und Ausstattung Verwaltung und EDV (inkl. Software)</t>
  </si>
  <si>
    <t>Gesamt aktivierungspflichtige Maßnahmen</t>
  </si>
  <si>
    <t>Zusammenfassung</t>
  </si>
  <si>
    <t xml:space="preserve">Gesamt vorgesehene Verwendung </t>
  </si>
  <si>
    <t>Investitionskostenanteile EDV - Anlage ZV</t>
  </si>
  <si>
    <t>Unvorhergesehenes</t>
  </si>
  <si>
    <t>2.2.6</t>
  </si>
  <si>
    <t>2.1.3</t>
  </si>
  <si>
    <t>Leasing Fuhrpark u.a.</t>
  </si>
  <si>
    <t>abzurechnenden Fördermittel für das Jahr 2007</t>
  </si>
  <si>
    <t>Einsatz der Fördermittel nach § 25 KHG NRW und  der analog</t>
  </si>
  <si>
    <t>Sozialer Rehabilitationsbereich: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</si>
</sst>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18" applyNumberFormat="1" applyAlignment="1">
      <alignment/>
    </xf>
    <xf numFmtId="0" fontId="0" fillId="0" borderId="0" xfId="0" applyAlignment="1" quotePrefix="1">
      <alignment/>
    </xf>
    <xf numFmtId="165" fontId="1" fillId="0" borderId="0" xfId="18" applyNumberFormat="1" applyFont="1" applyAlignment="1">
      <alignment/>
    </xf>
    <xf numFmtId="165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5" fillId="0" borderId="0" xfId="18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quotePrefix="1">
      <alignment/>
    </xf>
    <xf numFmtId="165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5" fontId="1" fillId="0" borderId="2" xfId="0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llgemein\WP2007\wp07-aufw-erl&#246;-v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7"/>
      <sheetName val="WP2006AUFW"/>
      <sheetName val="WP2006ERLÖ"/>
      <sheetName val="GUV"/>
      <sheetName val="vermögensplan-wp06"/>
      <sheetName val="verwendung-mittel-wp07"/>
      <sheetName val="Kufri_06.xls"/>
      <sheetName val="EPL4A_2006"/>
      <sheetName val="kufri2005-852"/>
      <sheetName val="Tabelle1"/>
      <sheetName val="Tabelle2"/>
      <sheetName val="Tabelle3"/>
      <sheetName val="Tabelle4"/>
      <sheetName val="Tabelle5"/>
      <sheetName val="Tabelle6"/>
    </sheetNames>
    <sheetDataSet>
      <sheetData sheetId="5">
        <row r="14">
          <cell r="G14">
            <v>660953</v>
          </cell>
        </row>
        <row r="17">
          <cell r="L17">
            <v>270</v>
          </cell>
        </row>
        <row r="18">
          <cell r="G18">
            <v>16900</v>
          </cell>
          <cell r="L18">
            <v>80</v>
          </cell>
        </row>
        <row r="19">
          <cell r="G19">
            <v>126000</v>
          </cell>
          <cell r="L19">
            <v>350</v>
          </cell>
        </row>
        <row r="20">
          <cell r="L20">
            <v>30</v>
          </cell>
        </row>
        <row r="27">
          <cell r="G27">
            <v>288042</v>
          </cell>
        </row>
        <row r="28">
          <cell r="L28">
            <v>39.452</v>
          </cell>
        </row>
        <row r="31">
          <cell r="G31">
            <v>4300</v>
          </cell>
        </row>
        <row r="32">
          <cell r="G32">
            <v>38700</v>
          </cell>
        </row>
        <row r="39">
          <cell r="G39">
            <v>15257</v>
          </cell>
        </row>
        <row r="43">
          <cell r="G43">
            <v>900</v>
          </cell>
        </row>
        <row r="44">
          <cell r="G44">
            <v>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showGridLines="0" tabSelected="1" workbookViewId="0" topLeftCell="A16">
      <selection activeCell="D56" sqref="D56"/>
    </sheetView>
  </sheetViews>
  <sheetFormatPr defaultColWidth="11.421875" defaultRowHeight="12.75"/>
  <cols>
    <col min="1" max="1" width="5.421875" style="0" customWidth="1"/>
    <col min="3" max="3" width="49.8515625" style="0" customWidth="1"/>
    <col min="4" max="4" width="12.57421875" style="4" customWidth="1"/>
    <col min="5" max="5" width="13.7109375" style="0" customWidth="1"/>
    <col min="6" max="6" width="6.140625" style="0" customWidth="1"/>
  </cols>
  <sheetData>
    <row r="1" ht="15.75">
      <c r="A1" s="3" t="s">
        <v>0</v>
      </c>
    </row>
    <row r="3" ht="12.75">
      <c r="A3" s="1" t="s">
        <v>44</v>
      </c>
    </row>
    <row r="4" ht="12.75">
      <c r="A4" s="1" t="s">
        <v>43</v>
      </c>
    </row>
    <row r="5" ht="9" customHeight="1"/>
    <row r="6" ht="3.75" customHeight="1"/>
    <row r="7" ht="12.75" hidden="1"/>
    <row r="8" ht="12.75" hidden="1"/>
    <row r="9" ht="12.75" hidden="1"/>
    <row r="11" spans="1:2" ht="15.75">
      <c r="A11" s="16" t="s">
        <v>9</v>
      </c>
      <c r="B11" s="3" t="s">
        <v>10</v>
      </c>
    </row>
    <row r="13" spans="1:2" ht="12.75">
      <c r="A13" s="12" t="s">
        <v>11</v>
      </c>
      <c r="B13" s="1" t="s">
        <v>3</v>
      </c>
    </row>
    <row r="14" ht="12.75">
      <c r="B14" t="s">
        <v>4</v>
      </c>
    </row>
    <row r="15" spans="2:4" ht="12.75">
      <c r="B15" t="s">
        <v>1</v>
      </c>
      <c r="D15" s="4">
        <f>'[1]verwendung-mittel-wp07'!$G$14</f>
        <v>660953</v>
      </c>
    </row>
    <row r="16" ht="6.75" customHeight="1">
      <c r="B16" s="5"/>
    </row>
    <row r="17" spans="1:2" ht="12.75">
      <c r="A17" s="12" t="s">
        <v>12</v>
      </c>
      <c r="B17" s="1" t="s">
        <v>2</v>
      </c>
    </row>
    <row r="18" ht="12.75">
      <c r="B18" t="s">
        <v>5</v>
      </c>
    </row>
    <row r="19" spans="2:4" ht="12.75">
      <c r="B19" t="s">
        <v>6</v>
      </c>
      <c r="D19" s="4">
        <f>'[1]verwendung-mittel-wp07'!$G$27</f>
        <v>288042</v>
      </c>
    </row>
    <row r="20" ht="6.75" customHeight="1">
      <c r="B20" s="5"/>
    </row>
    <row r="21" spans="1:2" ht="12.75">
      <c r="A21" s="12" t="s">
        <v>13</v>
      </c>
      <c r="B21" s="1" t="s">
        <v>45</v>
      </c>
    </row>
    <row r="22" ht="12.75">
      <c r="B22" t="s">
        <v>7</v>
      </c>
    </row>
    <row r="23" spans="2:4" ht="12.75">
      <c r="B23" t="s">
        <v>8</v>
      </c>
      <c r="D23" s="4">
        <f>'[1]verwendung-mittel-wp07'!$G$39</f>
        <v>15257</v>
      </c>
    </row>
    <row r="24" ht="6.75" customHeight="1">
      <c r="B24" s="5"/>
    </row>
    <row r="25" spans="2:256" s="11" customFormat="1" ht="21.75" customHeight="1" thickBot="1">
      <c r="B25" s="8" t="s">
        <v>19</v>
      </c>
      <c r="C25" s="8"/>
      <c r="D25" s="9"/>
      <c r="E25" s="13">
        <f>SUM(D15:D23)</f>
        <v>964252</v>
      </c>
      <c r="F25" s="8"/>
      <c r="G25" s="8"/>
      <c r="H25" s="9"/>
      <c r="I25" s="10"/>
      <c r="J25" s="8"/>
      <c r="K25" s="8"/>
      <c r="L25" s="9"/>
      <c r="M25" s="10"/>
      <c r="N25" s="8"/>
      <c r="O25" s="8"/>
      <c r="P25" s="9"/>
      <c r="Q25" s="10"/>
      <c r="R25" s="8"/>
      <c r="S25" s="8"/>
      <c r="T25" s="9"/>
      <c r="U25" s="10"/>
      <c r="V25" s="8"/>
      <c r="W25" s="8"/>
      <c r="X25" s="9"/>
      <c r="Y25" s="10"/>
      <c r="Z25" s="8"/>
      <c r="AA25" s="8"/>
      <c r="AB25" s="9"/>
      <c r="AC25" s="10"/>
      <c r="AD25" s="8"/>
      <c r="AE25" s="8"/>
      <c r="AF25" s="9"/>
      <c r="AG25" s="10"/>
      <c r="AH25" s="8"/>
      <c r="AI25" s="8"/>
      <c r="AJ25" s="9"/>
      <c r="AK25" s="10"/>
      <c r="AL25" s="8"/>
      <c r="AM25" s="8"/>
      <c r="AN25" s="9"/>
      <c r="AO25" s="10"/>
      <c r="AP25" s="8"/>
      <c r="AQ25" s="8"/>
      <c r="AR25" s="9"/>
      <c r="AS25" s="10"/>
      <c r="AT25" s="8"/>
      <c r="AU25" s="8"/>
      <c r="AV25" s="9"/>
      <c r="AW25" s="10"/>
      <c r="AX25" s="8"/>
      <c r="AY25" s="8"/>
      <c r="AZ25" s="9"/>
      <c r="BA25" s="10"/>
      <c r="BB25" s="8"/>
      <c r="BC25" s="8"/>
      <c r="BD25" s="9"/>
      <c r="BE25" s="10"/>
      <c r="BF25" s="8"/>
      <c r="BG25" s="8"/>
      <c r="BH25" s="9"/>
      <c r="BI25" s="10"/>
      <c r="BJ25" s="8"/>
      <c r="BK25" s="8"/>
      <c r="BL25" s="9"/>
      <c r="BM25" s="10"/>
      <c r="BN25" s="8"/>
      <c r="BO25" s="8"/>
      <c r="BP25" s="9"/>
      <c r="BQ25" s="10"/>
      <c r="BR25" s="8"/>
      <c r="BS25" s="8"/>
      <c r="BT25" s="9"/>
      <c r="BU25" s="10"/>
      <c r="BV25" s="8"/>
      <c r="BW25" s="8"/>
      <c r="BX25" s="9"/>
      <c r="BY25" s="10"/>
      <c r="BZ25" s="8"/>
      <c r="CA25" s="8"/>
      <c r="CB25" s="9"/>
      <c r="CC25" s="10"/>
      <c r="CD25" s="8"/>
      <c r="CE25" s="8"/>
      <c r="CF25" s="9"/>
      <c r="CG25" s="10"/>
      <c r="CH25" s="8"/>
      <c r="CI25" s="8"/>
      <c r="CJ25" s="9"/>
      <c r="CK25" s="10"/>
      <c r="CL25" s="8"/>
      <c r="CM25" s="8"/>
      <c r="CN25" s="9"/>
      <c r="CO25" s="10"/>
      <c r="CP25" s="8"/>
      <c r="CQ25" s="8"/>
      <c r="CR25" s="9"/>
      <c r="CS25" s="10"/>
      <c r="CT25" s="8"/>
      <c r="CU25" s="8"/>
      <c r="CV25" s="9"/>
      <c r="CW25" s="10"/>
      <c r="CX25" s="8"/>
      <c r="CY25" s="8"/>
      <c r="CZ25" s="9"/>
      <c r="DA25" s="10"/>
      <c r="DB25" s="8"/>
      <c r="DC25" s="8"/>
      <c r="DD25" s="9"/>
      <c r="DE25" s="10"/>
      <c r="DF25" s="8"/>
      <c r="DG25" s="8"/>
      <c r="DH25" s="9"/>
      <c r="DI25" s="10"/>
      <c r="DJ25" s="8"/>
      <c r="DK25" s="8"/>
      <c r="DL25" s="9"/>
      <c r="DM25" s="10"/>
      <c r="DN25" s="8"/>
      <c r="DO25" s="8"/>
      <c r="DP25" s="9"/>
      <c r="DQ25" s="10"/>
      <c r="DR25" s="8"/>
      <c r="DS25" s="8"/>
      <c r="DT25" s="9"/>
      <c r="DU25" s="10"/>
      <c r="DV25" s="8"/>
      <c r="DW25" s="8"/>
      <c r="DX25" s="9"/>
      <c r="DY25" s="10"/>
      <c r="DZ25" s="8"/>
      <c r="EA25" s="8"/>
      <c r="EB25" s="9"/>
      <c r="EC25" s="10"/>
      <c r="ED25" s="8"/>
      <c r="EE25" s="8"/>
      <c r="EF25" s="9"/>
      <c r="EG25" s="10"/>
      <c r="EH25" s="8"/>
      <c r="EI25" s="8"/>
      <c r="EJ25" s="9"/>
      <c r="EK25" s="10"/>
      <c r="EL25" s="8"/>
      <c r="EM25" s="8"/>
      <c r="EN25" s="9"/>
      <c r="EO25" s="10"/>
      <c r="EP25" s="8"/>
      <c r="EQ25" s="8"/>
      <c r="ER25" s="9"/>
      <c r="ES25" s="10"/>
      <c r="ET25" s="8"/>
      <c r="EU25" s="8"/>
      <c r="EV25" s="9"/>
      <c r="EW25" s="10"/>
      <c r="EX25" s="8"/>
      <c r="EY25" s="8"/>
      <c r="EZ25" s="9"/>
      <c r="FA25" s="10"/>
      <c r="FB25" s="8"/>
      <c r="FC25" s="8"/>
      <c r="FD25" s="9"/>
      <c r="FE25" s="10"/>
      <c r="FF25" s="8"/>
      <c r="FG25" s="8"/>
      <c r="FH25" s="9"/>
      <c r="FI25" s="10"/>
      <c r="FJ25" s="8"/>
      <c r="FK25" s="8"/>
      <c r="FL25" s="9"/>
      <c r="FM25" s="10"/>
      <c r="FN25" s="8"/>
      <c r="FO25" s="8"/>
      <c r="FP25" s="9"/>
      <c r="FQ25" s="10"/>
      <c r="FR25" s="8"/>
      <c r="FS25" s="8"/>
      <c r="FT25" s="9"/>
      <c r="FU25" s="10"/>
      <c r="FV25" s="8"/>
      <c r="FW25" s="8"/>
      <c r="FX25" s="9"/>
      <c r="FY25" s="10"/>
      <c r="FZ25" s="8"/>
      <c r="GA25" s="8"/>
      <c r="GB25" s="9"/>
      <c r="GC25" s="10"/>
      <c r="GD25" s="8"/>
      <c r="GE25" s="8"/>
      <c r="GF25" s="9"/>
      <c r="GG25" s="10"/>
      <c r="GH25" s="8"/>
      <c r="GI25" s="8"/>
      <c r="GJ25" s="9"/>
      <c r="GK25" s="10"/>
      <c r="GL25" s="8"/>
      <c r="GM25" s="8"/>
      <c r="GN25" s="9"/>
      <c r="GO25" s="10"/>
      <c r="GP25" s="8"/>
      <c r="GQ25" s="8"/>
      <c r="GR25" s="9"/>
      <c r="GS25" s="10"/>
      <c r="GT25" s="8"/>
      <c r="GU25" s="8"/>
      <c r="GV25" s="9"/>
      <c r="GW25" s="10"/>
      <c r="GX25" s="8"/>
      <c r="GY25" s="8"/>
      <c r="GZ25" s="9"/>
      <c r="HA25" s="10"/>
      <c r="HB25" s="8"/>
      <c r="HC25" s="8"/>
      <c r="HD25" s="9"/>
      <c r="HE25" s="10"/>
      <c r="HF25" s="8"/>
      <c r="HG25" s="8"/>
      <c r="HH25" s="9"/>
      <c r="HI25" s="10"/>
      <c r="HJ25" s="8"/>
      <c r="HK25" s="8"/>
      <c r="HL25" s="9"/>
      <c r="HM25" s="10"/>
      <c r="HN25" s="8"/>
      <c r="HO25" s="8"/>
      <c r="HP25" s="9"/>
      <c r="HQ25" s="10"/>
      <c r="HR25" s="8"/>
      <c r="HS25" s="8"/>
      <c r="HT25" s="9"/>
      <c r="HU25" s="10"/>
      <c r="HV25" s="8"/>
      <c r="HW25" s="8"/>
      <c r="HX25" s="9"/>
      <c r="HY25" s="10"/>
      <c r="HZ25" s="8"/>
      <c r="IA25" s="8"/>
      <c r="IB25" s="9"/>
      <c r="IC25" s="10"/>
      <c r="ID25" s="8"/>
      <c r="IE25" s="8"/>
      <c r="IF25" s="9"/>
      <c r="IG25" s="10"/>
      <c r="IH25" s="8"/>
      <c r="II25" s="8"/>
      <c r="IJ25" s="9"/>
      <c r="IK25" s="10"/>
      <c r="IL25" s="8"/>
      <c r="IM25" s="8"/>
      <c r="IN25" s="9"/>
      <c r="IO25" s="10"/>
      <c r="IP25" s="8"/>
      <c r="IQ25" s="8"/>
      <c r="IR25" s="9"/>
      <c r="IS25" s="10"/>
      <c r="IT25" s="8"/>
      <c r="IU25" s="8"/>
      <c r="IV25" s="9"/>
    </row>
    <row r="26" ht="5.25" customHeight="1" thickTop="1"/>
    <row r="27" ht="3.75" customHeight="1"/>
    <row r="29" spans="1:2" ht="15.75">
      <c r="A29" s="16" t="s">
        <v>14</v>
      </c>
      <c r="B29" s="3" t="s">
        <v>15</v>
      </c>
    </row>
    <row r="31" spans="1:2" ht="12.75">
      <c r="A31" s="12" t="s">
        <v>16</v>
      </c>
      <c r="B31" s="2" t="s">
        <v>20</v>
      </c>
    </row>
    <row r="32" spans="1:2" ht="8.25" customHeight="1">
      <c r="A32" s="5"/>
      <c r="B32" s="2"/>
    </row>
    <row r="33" spans="1:4" ht="12.75">
      <c r="A33" s="5" t="s">
        <v>22</v>
      </c>
      <c r="B33" t="s">
        <v>38</v>
      </c>
      <c r="D33" s="4">
        <f>'[1]verwendung-mittel-wp07'!$G$44+'[1]verwendung-mittel-wp07'!$G$32+'[1]verwendung-mittel-wp07'!$G$19-D37</f>
        <v>167700</v>
      </c>
    </row>
    <row r="34" ht="6.75" customHeight="1">
      <c r="B34" s="5"/>
    </row>
    <row r="35" spans="1:4" ht="12.75">
      <c r="A35" s="5" t="s">
        <v>23</v>
      </c>
      <c r="B35" t="s">
        <v>18</v>
      </c>
      <c r="D35" s="4">
        <f>'[1]verwendung-mittel-wp07'!$G$18+'[1]verwendung-mittel-wp07'!$G$31+'[1]verwendung-mittel-wp07'!$G$43</f>
        <v>22100</v>
      </c>
    </row>
    <row r="36" ht="6.75" customHeight="1">
      <c r="B36" s="5"/>
    </row>
    <row r="37" spans="1:4" ht="12.75">
      <c r="A37" s="5" t="s">
        <v>41</v>
      </c>
      <c r="B37" t="s">
        <v>42</v>
      </c>
      <c r="D37" s="4">
        <v>5000</v>
      </c>
    </row>
    <row r="39" spans="2:5" ht="13.5" thickBot="1">
      <c r="B39" s="1" t="s">
        <v>21</v>
      </c>
      <c r="C39" s="1"/>
      <c r="D39" s="6"/>
      <c r="E39" s="15">
        <f>SUM(D33:D37)</f>
        <v>194800</v>
      </c>
    </row>
    <row r="40" ht="13.5" thickTop="1"/>
    <row r="42" spans="1:2" ht="12.75">
      <c r="A42" s="12" t="s">
        <v>17</v>
      </c>
      <c r="B42" s="2" t="s">
        <v>24</v>
      </c>
    </row>
    <row r="44" spans="1:4" ht="12.75">
      <c r="A44" s="5" t="s">
        <v>25</v>
      </c>
      <c r="B44" t="s">
        <v>32</v>
      </c>
      <c r="D44" s="4">
        <f>'[1]verwendung-mittel-wp07'!$L$17*1000-D46</f>
        <v>120000</v>
      </c>
    </row>
    <row r="45" ht="6.75" customHeight="1">
      <c r="B45" s="5"/>
    </row>
    <row r="46" spans="1:4" ht="12.75">
      <c r="A46" s="5" t="s">
        <v>26</v>
      </c>
      <c r="B46" t="s">
        <v>29</v>
      </c>
      <c r="D46" s="4">
        <v>150000</v>
      </c>
    </row>
    <row r="47" ht="6.75" customHeight="1">
      <c r="B47" s="5"/>
    </row>
    <row r="48" spans="1:4" ht="12.75">
      <c r="A48" s="5" t="s">
        <v>27</v>
      </c>
      <c r="B48" t="s">
        <v>28</v>
      </c>
      <c r="D48" s="4">
        <f>'[1]verwendung-mittel-wp07'!$L$18*1000</f>
        <v>80000</v>
      </c>
    </row>
    <row r="49" ht="6.75" customHeight="1">
      <c r="B49" s="5"/>
    </row>
    <row r="50" spans="1:4" ht="12.75">
      <c r="A50" s="5" t="s">
        <v>30</v>
      </c>
      <c r="B50" t="s">
        <v>31</v>
      </c>
      <c r="D50" s="4">
        <f>'[1]verwendung-mittel-wp07'!$L$20*1000</f>
        <v>30000</v>
      </c>
    </row>
    <row r="51" ht="6.75" customHeight="1">
      <c r="B51" s="5"/>
    </row>
    <row r="52" spans="1:4" ht="12.75">
      <c r="A52" s="5" t="s">
        <v>33</v>
      </c>
      <c r="B52" t="s">
        <v>34</v>
      </c>
      <c r="D52" s="4">
        <f>'[1]verwendung-mittel-wp07'!$L$19*1000</f>
        <v>350000</v>
      </c>
    </row>
    <row r="53" ht="6.75" customHeight="1">
      <c r="B53" s="5"/>
    </row>
    <row r="54" spans="1:4" ht="12.75">
      <c r="A54" s="5" t="s">
        <v>40</v>
      </c>
      <c r="B54" t="s">
        <v>39</v>
      </c>
      <c r="D54" s="4">
        <f>ROUND('[1]verwendung-mittel-wp07'!$L$28*1000,-3)+452</f>
        <v>39452</v>
      </c>
    </row>
    <row r="55" ht="12.75">
      <c r="C55" s="4"/>
    </row>
    <row r="56" spans="2:5" ht="13.5" thickBot="1">
      <c r="B56" s="1" t="s">
        <v>35</v>
      </c>
      <c r="C56" s="6"/>
      <c r="D56" s="6"/>
      <c r="E56" s="15">
        <f>SUM(D44:D54)</f>
        <v>769452</v>
      </c>
    </row>
    <row r="57" spans="2:5" ht="13.5" thickTop="1">
      <c r="B57" s="1"/>
      <c r="C57" s="6"/>
      <c r="D57" s="6"/>
      <c r="E57" s="7"/>
    </row>
    <row r="58" spans="2:5" ht="12.75">
      <c r="B58" s="1"/>
      <c r="C58" s="6"/>
      <c r="D58" s="6"/>
      <c r="E58" s="7"/>
    </row>
    <row r="59" spans="1:5" ht="12.75">
      <c r="A59" s="2" t="s">
        <v>36</v>
      </c>
      <c r="C59" s="6"/>
      <c r="D59" s="6"/>
      <c r="E59" s="7"/>
    </row>
    <row r="60" spans="2:5" ht="4.5" customHeight="1">
      <c r="B60" s="1"/>
      <c r="C60" s="6"/>
      <c r="D60" s="6"/>
      <c r="E60" s="7"/>
    </row>
    <row r="61" spans="1:5" ht="12.75">
      <c r="A61" s="5" t="s">
        <v>16</v>
      </c>
      <c r="B61" s="14" t="s">
        <v>20</v>
      </c>
      <c r="C61" s="6"/>
      <c r="D61" s="6"/>
      <c r="E61" s="7">
        <f>E39</f>
        <v>194800</v>
      </c>
    </row>
    <row r="62" ht="6.75" customHeight="1">
      <c r="B62" s="5"/>
    </row>
    <row r="63" spans="1:5" ht="12.75">
      <c r="A63" s="5" t="s">
        <v>17</v>
      </c>
      <c r="B63" t="s">
        <v>24</v>
      </c>
      <c r="E63" s="7">
        <f>E56</f>
        <v>769452</v>
      </c>
    </row>
    <row r="64" ht="7.5" customHeight="1"/>
    <row r="65" spans="2:5" ht="27" customHeight="1" thickBot="1">
      <c r="B65" s="8" t="s">
        <v>37</v>
      </c>
      <c r="C65" s="8"/>
      <c r="D65" s="9"/>
      <c r="E65" s="13">
        <f>E63+E61</f>
        <v>964252</v>
      </c>
    </row>
    <row r="66" ht="13.5" thickTop="1"/>
  </sheetData>
  <printOptions/>
  <pageMargins left="0.66" right="0.19" top="1" bottom="1" header="0.4921259845" footer="0.4921259845"/>
  <pageSetup horizontalDpi="300" verticalDpi="300" orientation="portrait" paperSize="9" r:id="rId1"/>
  <headerFooter alignWithMargins="0">
    <oddFooter>&amp;R&amp;5&amp;Z&amp;F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km12001</dc:creator>
  <cp:keywords/>
  <dc:description/>
  <cp:lastModifiedBy>km12001</cp:lastModifiedBy>
  <cp:lastPrinted>2006-11-06T11:47:29Z</cp:lastPrinted>
  <dcterms:created xsi:type="dcterms:W3CDTF">2005-10-24T13:49:15Z</dcterms:created>
  <dcterms:modified xsi:type="dcterms:W3CDTF">2006-11-06T11:56:12Z</dcterms:modified>
  <cp:category/>
  <cp:version/>
  <cp:contentType/>
  <cp:contentStatus/>
</cp:coreProperties>
</file>